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6955" windowHeight="12795" activeTab="1"/>
  </bookViews>
  <sheets>
    <sheet name="平家" sheetId="4" r:id="rId1"/>
    <sheet name="2階建て" sheetId="1" r:id="rId2"/>
    <sheet name="3階建て" sheetId="5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D10" i="1" l="1"/>
  <c r="D9" i="1"/>
  <c r="E10" i="1"/>
  <c r="E9" i="1"/>
  <c r="E8" i="1"/>
  <c r="C8" i="1" l="1"/>
  <c r="C10" i="1"/>
  <c r="C9" i="1"/>
  <c r="D8" i="1"/>
  <c r="E22" i="1"/>
  <c r="E21" i="1"/>
  <c r="E20" i="1"/>
  <c r="E18" i="1"/>
  <c r="E17" i="1"/>
  <c r="E16" i="1"/>
  <c r="D21" i="1"/>
  <c r="D22" i="1"/>
  <c r="D20" i="1"/>
  <c r="D16" i="1"/>
  <c r="D17" i="1"/>
  <c r="D18" i="1"/>
  <c r="K9" i="5" l="1"/>
  <c r="J9" i="5"/>
  <c r="I9" i="5"/>
  <c r="L10" i="5"/>
  <c r="L11" i="5"/>
  <c r="L9" i="5"/>
  <c r="K10" i="5"/>
  <c r="K11" i="5"/>
  <c r="J11" i="5"/>
  <c r="I11" i="5"/>
  <c r="J10" i="5"/>
  <c r="I10" i="5"/>
  <c r="I9" i="1"/>
  <c r="I10" i="1"/>
  <c r="I8" i="1"/>
  <c r="J8" i="4"/>
  <c r="J7" i="4"/>
  <c r="I8" i="4"/>
  <c r="I9" i="4"/>
  <c r="I7" i="4"/>
  <c r="J9" i="4"/>
  <c r="J9" i="1"/>
  <c r="K9" i="1"/>
  <c r="J10" i="1"/>
  <c r="K10" i="1"/>
  <c r="K8" i="1"/>
  <c r="J8" i="1"/>
</calcChain>
</file>

<file path=xl/sharedStrings.xml><?xml version="1.0" encoding="utf-8"?>
<sst xmlns="http://schemas.openxmlformats.org/spreadsheetml/2006/main" count="63" uniqueCount="30">
  <si>
    <t>軽い建物</t>
    <rPh sb="0" eb="1">
      <t>カル</t>
    </rPh>
    <rPh sb="2" eb="4">
      <t>タテモノ</t>
    </rPh>
    <phoneticPr fontId="1"/>
  </si>
  <si>
    <t>重い建物</t>
    <rPh sb="0" eb="1">
      <t>オモ</t>
    </rPh>
    <rPh sb="2" eb="4">
      <t>タテモノ</t>
    </rPh>
    <phoneticPr fontId="1"/>
  </si>
  <si>
    <t>非常に重い建物</t>
    <rPh sb="0" eb="2">
      <t>ヒジョウ</t>
    </rPh>
    <rPh sb="3" eb="4">
      <t>オモ</t>
    </rPh>
    <rPh sb="5" eb="7">
      <t>タテモノ</t>
    </rPh>
    <phoneticPr fontId="1"/>
  </si>
  <si>
    <t>屋根</t>
    <rPh sb="0" eb="2">
      <t>ヤネ</t>
    </rPh>
    <phoneticPr fontId="1"/>
  </si>
  <si>
    <t>外壁</t>
    <rPh sb="0" eb="2">
      <t>ガイヘキ</t>
    </rPh>
    <phoneticPr fontId="1"/>
  </si>
  <si>
    <t>内壁</t>
    <rPh sb="0" eb="2">
      <t>ナイヘキ</t>
    </rPh>
    <phoneticPr fontId="1"/>
  </si>
  <si>
    <t>床</t>
    <rPh sb="0" eb="1">
      <t>ユカ</t>
    </rPh>
    <phoneticPr fontId="1"/>
  </si>
  <si>
    <t>積載</t>
    <rPh sb="0" eb="2">
      <t>セキサイ</t>
    </rPh>
    <phoneticPr fontId="1"/>
  </si>
  <si>
    <t>簡易重量表 kN/m</t>
    <rPh sb="0" eb="2">
      <t>カンイ</t>
    </rPh>
    <rPh sb="2" eb="5">
      <t>ジュウリョウヒョウ</t>
    </rPh>
    <phoneticPr fontId="1"/>
  </si>
  <si>
    <t>1階床面積</t>
    <rPh sb="1" eb="2">
      <t>カイ</t>
    </rPh>
    <rPh sb="2" eb="5">
      <t>ユカメンセキ</t>
    </rPh>
    <phoneticPr fontId="1"/>
  </si>
  <si>
    <t>2階床面積</t>
    <rPh sb="1" eb="2">
      <t>カイ</t>
    </rPh>
    <rPh sb="2" eb="5">
      <t>ユカメンセキ</t>
    </rPh>
    <phoneticPr fontId="1"/>
  </si>
  <si>
    <t>m2</t>
    <phoneticPr fontId="1"/>
  </si>
  <si>
    <t>m2</t>
    <phoneticPr fontId="1"/>
  </si>
  <si>
    <t>2F重量</t>
    <rPh sb="2" eb="4">
      <t>ジュウリョウ</t>
    </rPh>
    <phoneticPr fontId="1"/>
  </si>
  <si>
    <t>RF重量</t>
    <rPh sb="2" eb="4">
      <t>ジュウリョウ</t>
    </rPh>
    <phoneticPr fontId="1"/>
  </si>
  <si>
    <t>1F重量</t>
    <rPh sb="2" eb="4">
      <t>ジュウリョウ</t>
    </rPh>
    <phoneticPr fontId="1"/>
  </si>
  <si>
    <t>wallstat用重量</t>
    <rPh sb="8" eb="9">
      <t>ヨウ</t>
    </rPh>
    <rPh sb="9" eb="11">
      <t>ジュウリョウ</t>
    </rPh>
    <phoneticPr fontId="1"/>
  </si>
  <si>
    <t>3階床面積</t>
    <rPh sb="1" eb="2">
      <t>カイ</t>
    </rPh>
    <rPh sb="2" eb="5">
      <t>ユカメンセキ</t>
    </rPh>
    <phoneticPr fontId="1"/>
  </si>
  <si>
    <t>3F重量</t>
    <rPh sb="2" eb="4">
      <t>ジュウリョウ</t>
    </rPh>
    <phoneticPr fontId="1"/>
  </si>
  <si>
    <t>短辺の長さ</t>
    <rPh sb="0" eb="2">
      <t>タンペン</t>
    </rPh>
    <rPh sb="3" eb="4">
      <t>ナガ</t>
    </rPh>
    <phoneticPr fontId="1"/>
  </si>
  <si>
    <t>4m未満</t>
    <rPh sb="2" eb="4">
      <t>ミマン</t>
    </rPh>
    <phoneticPr fontId="1"/>
  </si>
  <si>
    <t>6m未満</t>
    <rPh sb="2" eb="4">
      <t>ミマン</t>
    </rPh>
    <phoneticPr fontId="1"/>
  </si>
  <si>
    <t>1:Yes 0:No</t>
    <phoneticPr fontId="1"/>
  </si>
  <si>
    <t>cm</t>
    <phoneticPr fontId="1"/>
  </si>
  <si>
    <t>屋根勾配</t>
    <rPh sb="0" eb="2">
      <t>ヤネ</t>
    </rPh>
    <rPh sb="2" eb="4">
      <t>コウバイ</t>
    </rPh>
    <phoneticPr fontId="1"/>
  </si>
  <si>
    <t>寸</t>
    <rPh sb="0" eb="1">
      <t>スン</t>
    </rPh>
    <phoneticPr fontId="1"/>
  </si>
  <si>
    <t>N/cm/m2</t>
    <phoneticPr fontId="1"/>
  </si>
  <si>
    <t>積雪単位荷重</t>
    <rPh sb="0" eb="2">
      <t>セキセツ</t>
    </rPh>
    <rPh sb="2" eb="4">
      <t>タンイ</t>
    </rPh>
    <rPh sb="4" eb="6">
      <t>カジュウ</t>
    </rPh>
    <phoneticPr fontId="1"/>
  </si>
  <si>
    <t>※多雪区域の場合</t>
    <rPh sb="1" eb="3">
      <t>タセツ</t>
    </rPh>
    <rPh sb="3" eb="5">
      <t>クイキ</t>
    </rPh>
    <rPh sb="6" eb="8">
      <t>バアイ</t>
    </rPh>
    <phoneticPr fontId="1"/>
  </si>
  <si>
    <t>垂直積雪量</t>
    <rPh sb="0" eb="2">
      <t>スイチョク</t>
    </rPh>
    <rPh sb="2" eb="4">
      <t>セキセツ</t>
    </rPh>
    <rPh sb="4" eb="5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</si>
</sst>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"/>
  <sheetViews>
    <sheetView workbookViewId="0">
      <selection activeCell="C12" sqref="C12"/>
    </sheetView>
  </sheetViews>
  <sheetFormatPr defaultRowHeight="13.5" x14ac:dyDescent="0.15"/>
  <cols>
    <col min="2" max="2" width="9.375" customWidth="1"/>
    <col min="8" max="8" width="9.5" customWidth="1"/>
  </cols>
  <sheetData>
    <row r="2" spans="2:10" ht="21.75" customHeight="1" x14ac:dyDescent="0.15">
      <c r="B2" s="7" t="s">
        <v>9</v>
      </c>
      <c r="C2" s="6">
        <v>73.44</v>
      </c>
      <c r="D2" s="5" t="s">
        <v>11</v>
      </c>
    </row>
    <row r="3" spans="2:10" ht="21.75" customHeight="1" x14ac:dyDescent="0.15"/>
    <row r="4" spans="2:10" x14ac:dyDescent="0.15">
      <c r="B4" t="s">
        <v>8</v>
      </c>
      <c r="I4" t="s">
        <v>16</v>
      </c>
    </row>
    <row r="6" spans="2:10" ht="32.25" customHeight="1" x14ac:dyDescent="0.15">
      <c r="B6" s="1"/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I6" s="1" t="s">
        <v>15</v>
      </c>
      <c r="J6" s="1" t="s">
        <v>14</v>
      </c>
    </row>
    <row r="7" spans="2:10" ht="35.25" customHeight="1" x14ac:dyDescent="0.15">
      <c r="B7" s="2" t="s">
        <v>0</v>
      </c>
      <c r="C7" s="3">
        <v>0.95</v>
      </c>
      <c r="D7" s="3">
        <v>0.75</v>
      </c>
      <c r="E7" s="3">
        <v>0.2</v>
      </c>
      <c r="F7" s="3">
        <v>0.6</v>
      </c>
      <c r="G7" s="3">
        <v>0.6</v>
      </c>
      <c r="H7" s="4"/>
      <c r="I7" s="8">
        <f>$C$2*(F7+G7+D7/2+E7/2)</f>
        <v>123.012</v>
      </c>
      <c r="J7" s="8">
        <f>$C$2*(C7+D7/2+E7/2)</f>
        <v>104.652</v>
      </c>
    </row>
    <row r="8" spans="2:10" ht="35.25" customHeight="1" x14ac:dyDescent="0.15">
      <c r="B8" s="2" t="s">
        <v>1</v>
      </c>
      <c r="C8" s="3">
        <v>1.3</v>
      </c>
      <c r="D8" s="3">
        <v>1.2</v>
      </c>
      <c r="E8" s="3">
        <v>0.2</v>
      </c>
      <c r="F8" s="3">
        <v>0.6</v>
      </c>
      <c r="G8" s="3">
        <v>0.6</v>
      </c>
      <c r="H8" s="4"/>
      <c r="I8" s="8">
        <f t="shared" ref="I8:I9" si="0">$C$2*(F8+G8+D8/2+E8/2)</f>
        <v>139.536</v>
      </c>
      <c r="J8" s="8">
        <f>$C$2*(C8+D8/2+E8/2)</f>
        <v>146.88</v>
      </c>
    </row>
    <row r="9" spans="2:10" ht="35.25" customHeight="1" x14ac:dyDescent="0.15">
      <c r="B9" s="2" t="s">
        <v>2</v>
      </c>
      <c r="C9" s="3">
        <v>2.4</v>
      </c>
      <c r="D9" s="3">
        <v>1.2</v>
      </c>
      <c r="E9" s="3">
        <v>0.45</v>
      </c>
      <c r="F9" s="3">
        <v>0.6</v>
      </c>
      <c r="G9" s="3">
        <v>0.6</v>
      </c>
      <c r="H9" s="4"/>
      <c r="I9" s="8">
        <f t="shared" si="0"/>
        <v>148.71599999999998</v>
      </c>
      <c r="J9" s="8">
        <f>$C$2*(C9+D9/2+E9/2)</f>
        <v>236.84399999999999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2"/>
  <sheetViews>
    <sheetView tabSelected="1" workbookViewId="0">
      <selection activeCell="G3" sqref="G3"/>
    </sheetView>
  </sheetViews>
  <sheetFormatPr defaultRowHeight="13.5" x14ac:dyDescent="0.15"/>
  <cols>
    <col min="2" max="2" width="9.375" customWidth="1"/>
    <col min="8" max="8" width="9.5" customWidth="1"/>
  </cols>
  <sheetData>
    <row r="1" spans="2:15" x14ac:dyDescent="0.15">
      <c r="F1" t="s">
        <v>19</v>
      </c>
      <c r="J1" t="s">
        <v>28</v>
      </c>
    </row>
    <row r="2" spans="2:15" ht="21.75" customHeight="1" x14ac:dyDescent="0.15">
      <c r="B2" s="7" t="s">
        <v>9</v>
      </c>
      <c r="C2" s="6">
        <v>73.44</v>
      </c>
      <c r="D2" s="5" t="s">
        <v>11</v>
      </c>
      <c r="F2" s="1" t="s">
        <v>20</v>
      </c>
      <c r="G2" s="10">
        <v>0</v>
      </c>
      <c r="H2" s="5" t="s">
        <v>22</v>
      </c>
      <c r="J2" t="s">
        <v>29</v>
      </c>
      <c r="L2" t="s">
        <v>24</v>
      </c>
      <c r="N2" t="s">
        <v>27</v>
      </c>
    </row>
    <row r="3" spans="2:15" ht="21.75" customHeight="1" x14ac:dyDescent="0.15">
      <c r="B3" s="7" t="s">
        <v>10</v>
      </c>
      <c r="C3" s="6">
        <v>58.53</v>
      </c>
      <c r="D3" s="5" t="s">
        <v>12</v>
      </c>
      <c r="F3" s="1" t="s">
        <v>21</v>
      </c>
      <c r="G3" s="10">
        <v>0</v>
      </c>
      <c r="H3" s="5" t="s">
        <v>22</v>
      </c>
      <c r="J3" s="6">
        <v>0</v>
      </c>
      <c r="K3" s="5" t="s">
        <v>23</v>
      </c>
      <c r="L3" s="6">
        <v>3</v>
      </c>
      <c r="M3" s="5" t="s">
        <v>25</v>
      </c>
      <c r="N3" s="6">
        <v>20</v>
      </c>
      <c r="O3" s="5" t="s">
        <v>26</v>
      </c>
    </row>
    <row r="4" spans="2:15" ht="21.75" customHeight="1" x14ac:dyDescent="0.15"/>
    <row r="5" spans="2:15" x14ac:dyDescent="0.15">
      <c r="B5" t="s">
        <v>8</v>
      </c>
      <c r="I5" t="s">
        <v>16</v>
      </c>
    </row>
    <row r="7" spans="2:15" ht="32.25" customHeight="1" x14ac:dyDescent="0.15">
      <c r="B7" s="1"/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I7" s="1" t="s">
        <v>15</v>
      </c>
      <c r="J7" s="1" t="s">
        <v>13</v>
      </c>
      <c r="K7" s="1" t="s">
        <v>14</v>
      </c>
      <c r="N7" s="9"/>
    </row>
    <row r="8" spans="2:15" ht="35.25" customHeight="1" x14ac:dyDescent="0.15">
      <c r="B8" s="2" t="s">
        <v>0</v>
      </c>
      <c r="C8" s="11">
        <f>0.95+J3*N3/1000*SQRT(COS(1.5*ATAN(L3/10)))*0.35</f>
        <v>0.95</v>
      </c>
      <c r="D8" s="3">
        <f>IF(G2=1,D16,IF(G3=1,D20,D12))</f>
        <v>0.75</v>
      </c>
      <c r="E8" s="3">
        <f>IF(G2=1,E16,IF(G3=1,E20,E12))</f>
        <v>0.2</v>
      </c>
      <c r="F8" s="3">
        <v>0.6</v>
      </c>
      <c r="G8" s="3">
        <v>0.6</v>
      </c>
      <c r="H8" s="4"/>
      <c r="I8" s="8">
        <f>$C$2*(F8+D8/2+E8/2+G8)</f>
        <v>123.01199999999999</v>
      </c>
      <c r="J8" s="8">
        <f>$C$2*(D8/2+E8/2)+$C$3*(D8/2+E8/2+F8+G8)+IF($C$2-$C$3&gt;0,$C$2-$C$3,0)*C8</f>
        <v>147.08624999999998</v>
      </c>
      <c r="K8" s="8">
        <f>$C$3*(C8+D8/2+E8/2)</f>
        <v>83.405250000000009</v>
      </c>
    </row>
    <row r="9" spans="2:15" ht="35.25" customHeight="1" x14ac:dyDescent="0.15">
      <c r="B9" s="2" t="s">
        <v>1</v>
      </c>
      <c r="C9" s="11">
        <f>1.3+J3*N3/1000*SQRT(COS(1.5*ATAN(L3/10)))*0.35</f>
        <v>1.3</v>
      </c>
      <c r="D9" s="3">
        <f>IF(G2=1,D17,IF(G3=1,D21,D13))</f>
        <v>1.2</v>
      </c>
      <c r="E9" s="3">
        <f>IF(G2=1,E17,IF(G3=1,E21,E13))</f>
        <v>0.2</v>
      </c>
      <c r="F9" s="3">
        <v>0.6</v>
      </c>
      <c r="G9" s="3">
        <v>0.6</v>
      </c>
      <c r="H9" s="4"/>
      <c r="I9" s="8">
        <f t="shared" ref="I9:I10" si="0">$C$2*(F9+D9/2+E9/2+G9)</f>
        <v>139.536</v>
      </c>
      <c r="J9" s="8">
        <f>$C$2*(D9/2+E9/2)+$C$3*(D9/2+E9/2+F9+G9)+IF($C$2-$C$3&gt;0,$C$2-$C$3,0)*C9</f>
        <v>181.99799999999999</v>
      </c>
      <c r="K9" s="8">
        <f>$C$3*(C9+D9/2+E9/2)</f>
        <v>117.06</v>
      </c>
    </row>
    <row r="10" spans="2:15" ht="35.25" customHeight="1" x14ac:dyDescent="0.15">
      <c r="B10" s="2" t="s">
        <v>2</v>
      </c>
      <c r="C10" s="11">
        <f>2.4+J3*N3/1000*SQRT(COS(1.5*ATAN(L3/10)))*0.35</f>
        <v>2.4</v>
      </c>
      <c r="D10" s="3">
        <f>IF(G2=1,D18,IF(G3=1,D22,D14))</f>
        <v>1.2</v>
      </c>
      <c r="E10" s="3">
        <f>IF(G2=1,E18,IF(G3=1,E22,E14))</f>
        <v>0.45</v>
      </c>
      <c r="F10" s="3">
        <v>0.6</v>
      </c>
      <c r="G10" s="3">
        <v>0.6</v>
      </c>
      <c r="H10" s="4"/>
      <c r="I10" s="8">
        <f t="shared" si="0"/>
        <v>148.71599999999998</v>
      </c>
      <c r="J10" s="8">
        <f>$C$2*(D10/2+E10/2)+$C$3*(D10/2+E10/2+F10+G10)+IF($C$2-$C$3&gt;0,$C$2-$C$3,0)*C10</f>
        <v>214.89524999999998</v>
      </c>
      <c r="K10" s="8">
        <f>$C$3*(C10+D10/2+E10/2)</f>
        <v>188.75925000000001</v>
      </c>
    </row>
    <row r="12" spans="2:15" x14ac:dyDescent="0.15">
      <c r="D12">
        <v>0.75</v>
      </c>
      <c r="E12">
        <v>0.2</v>
      </c>
    </row>
    <row r="13" spans="2:15" x14ac:dyDescent="0.15">
      <c r="D13">
        <v>1.2</v>
      </c>
      <c r="E13">
        <v>0.2</v>
      </c>
    </row>
    <row r="14" spans="2:15" x14ac:dyDescent="0.15">
      <c r="D14">
        <v>1.2</v>
      </c>
      <c r="E14">
        <v>0.45</v>
      </c>
    </row>
    <row r="16" spans="2:15" x14ac:dyDescent="0.15">
      <c r="D16">
        <f>D12*1.3</f>
        <v>0.97500000000000009</v>
      </c>
      <c r="E16">
        <f>E12*1.3</f>
        <v>0.26</v>
      </c>
    </row>
    <row r="17" spans="4:5" x14ac:dyDescent="0.15">
      <c r="D17">
        <f t="shared" ref="D17:E18" si="1">D13*1.3</f>
        <v>1.56</v>
      </c>
      <c r="E17">
        <f t="shared" si="1"/>
        <v>0.26</v>
      </c>
    </row>
    <row r="18" spans="4:5" x14ac:dyDescent="0.15">
      <c r="D18">
        <f t="shared" si="1"/>
        <v>1.56</v>
      </c>
      <c r="E18">
        <f t="shared" si="1"/>
        <v>0.58500000000000008</v>
      </c>
    </row>
    <row r="20" spans="4:5" x14ac:dyDescent="0.15">
      <c r="D20">
        <f>D12*1.15</f>
        <v>0.86249999999999993</v>
      </c>
      <c r="E20">
        <f>E12*1.15</f>
        <v>0.22999999999999998</v>
      </c>
    </row>
    <row r="21" spans="4:5" x14ac:dyDescent="0.15">
      <c r="D21">
        <f t="shared" ref="D21:E22" si="2">D13*1.15</f>
        <v>1.38</v>
      </c>
      <c r="E21">
        <f t="shared" si="2"/>
        <v>0.22999999999999998</v>
      </c>
    </row>
    <row r="22" spans="4:5" x14ac:dyDescent="0.15">
      <c r="D22">
        <f t="shared" si="2"/>
        <v>1.38</v>
      </c>
      <c r="E22">
        <f t="shared" si="2"/>
        <v>0.51749999999999996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1"/>
  <sheetViews>
    <sheetView workbookViewId="0">
      <selection activeCell="E34" sqref="E34"/>
    </sheetView>
  </sheetViews>
  <sheetFormatPr defaultRowHeight="13.5" x14ac:dyDescent="0.15"/>
  <cols>
    <col min="2" max="2" width="9.375" customWidth="1"/>
    <col min="8" max="8" width="9.5" customWidth="1"/>
  </cols>
  <sheetData>
    <row r="2" spans="2:12" ht="21.75" customHeight="1" x14ac:dyDescent="0.15">
      <c r="B2" s="7" t="s">
        <v>9</v>
      </c>
      <c r="C2" s="6">
        <v>73.44</v>
      </c>
      <c r="D2" s="5" t="s">
        <v>11</v>
      </c>
    </row>
    <row r="3" spans="2:12" ht="21.75" customHeight="1" x14ac:dyDescent="0.15">
      <c r="B3" s="7" t="s">
        <v>10</v>
      </c>
      <c r="C3" s="6">
        <v>58.53</v>
      </c>
      <c r="D3" s="5" t="s">
        <v>12</v>
      </c>
    </row>
    <row r="4" spans="2:12" ht="21.75" customHeight="1" x14ac:dyDescent="0.15">
      <c r="B4" s="7" t="s">
        <v>17</v>
      </c>
      <c r="C4" s="6">
        <v>50</v>
      </c>
      <c r="D4" s="5" t="s">
        <v>12</v>
      </c>
    </row>
    <row r="5" spans="2:12" ht="21.75" customHeight="1" x14ac:dyDescent="0.15"/>
    <row r="6" spans="2:12" x14ac:dyDescent="0.15">
      <c r="B6" t="s">
        <v>8</v>
      </c>
      <c r="I6" t="s">
        <v>16</v>
      </c>
    </row>
    <row r="8" spans="2:12" ht="32.25" customHeight="1" x14ac:dyDescent="0.15">
      <c r="B8" s="1"/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I8" s="1" t="s">
        <v>15</v>
      </c>
      <c r="J8" s="1" t="s">
        <v>13</v>
      </c>
      <c r="K8" s="1" t="s">
        <v>18</v>
      </c>
      <c r="L8" s="1" t="s">
        <v>14</v>
      </c>
    </row>
    <row r="9" spans="2:12" ht="35.25" customHeight="1" x14ac:dyDescent="0.15">
      <c r="B9" s="2" t="s">
        <v>0</v>
      </c>
      <c r="C9" s="3">
        <v>0.95</v>
      </c>
      <c r="D9" s="3">
        <v>0.75</v>
      </c>
      <c r="E9" s="3">
        <v>0.2</v>
      </c>
      <c r="F9" s="3">
        <v>0.6</v>
      </c>
      <c r="G9" s="3">
        <v>0.6</v>
      </c>
      <c r="H9" s="4"/>
      <c r="I9" s="8">
        <f>$C$2*(F9+D9/2+E9/2+G9)</f>
        <v>123.01199999999999</v>
      </c>
      <c r="J9" s="8">
        <f>$C$2*(D9/2+E9/2)+$C$3*(D9/2+E9/2+F9+G9)+IF($C$2-$C$3&gt;0,$C$2-$C$3,0)*C9</f>
        <v>147.08624999999998</v>
      </c>
      <c r="K9" s="8">
        <f>$C$3*(D9/2+E9/2)+$C$4*(D9/2+E9/2+F9+G9)+IF($C$3-$C$4&gt;0,$C$3-$C$4,0)*C9</f>
        <v>119.65524999999998</v>
      </c>
      <c r="L9" s="8">
        <f>$C$4*(C9+D9/2+E9/2)</f>
        <v>71.25</v>
      </c>
    </row>
    <row r="10" spans="2:12" ht="35.25" customHeight="1" x14ac:dyDescent="0.15">
      <c r="B10" s="2" t="s">
        <v>1</v>
      </c>
      <c r="C10" s="3">
        <v>1.3</v>
      </c>
      <c r="D10" s="3">
        <v>1.2</v>
      </c>
      <c r="E10" s="3">
        <v>0.2</v>
      </c>
      <c r="F10" s="3">
        <v>0.6</v>
      </c>
      <c r="G10" s="3">
        <v>0.6</v>
      </c>
      <c r="H10" s="4"/>
      <c r="I10" s="8">
        <f t="shared" ref="I10:I11" si="0">$C$2*(F10+D10/2+E10/2+G10)</f>
        <v>139.536</v>
      </c>
      <c r="J10" s="8">
        <f>$C$2*(D10/2+E10/2)+$C$3*(D10/2+E10/2+F10+G10)+IF($C$2-$C$3&gt;0,$C$2-$C$3,0)*C10</f>
        <v>181.99799999999999</v>
      </c>
      <c r="K10" s="8">
        <f t="shared" ref="K10:K11" si="1">$C$3*(D10/2+E10/2)+$C$4*(D10/2+E10/2+F10+G10)+IF($C$3-$C$4&gt;0,$C$3-$C$4,0)*C10</f>
        <v>147.06</v>
      </c>
      <c r="L10" s="8">
        <f t="shared" ref="L10:L11" si="2">$C$4*(C10+D10/2+E10/2)</f>
        <v>100</v>
      </c>
    </row>
    <row r="11" spans="2:12" ht="35.25" customHeight="1" x14ac:dyDescent="0.15">
      <c r="B11" s="2" t="s">
        <v>2</v>
      </c>
      <c r="C11" s="3">
        <v>2.4</v>
      </c>
      <c r="D11" s="3">
        <v>1.2</v>
      </c>
      <c r="E11" s="3">
        <v>0.45</v>
      </c>
      <c r="F11" s="3">
        <v>0.6</v>
      </c>
      <c r="G11" s="3">
        <v>0.6</v>
      </c>
      <c r="H11" s="4"/>
      <c r="I11" s="8">
        <f t="shared" si="0"/>
        <v>148.71599999999998</v>
      </c>
      <c r="J11" s="8">
        <f>$C$2*(D11/2+E11/2)+$C$3*(D11/2+E11/2+F11+G11)+IF($C$2-$C$3&gt;0,$C$2-$C$3,0)*C11</f>
        <v>214.89524999999998</v>
      </c>
      <c r="K11" s="8">
        <f t="shared" si="1"/>
        <v>170.00925000000001</v>
      </c>
      <c r="L11" s="8">
        <f t="shared" si="2"/>
        <v>161.25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平家</vt:lpstr>
      <vt:lpstr>2階建て</vt:lpstr>
      <vt:lpstr>3階建て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Nakagawa</dc:creator>
  <cp:lastModifiedBy>nakagawa</cp:lastModifiedBy>
  <dcterms:created xsi:type="dcterms:W3CDTF">2016-01-05T08:42:58Z</dcterms:created>
  <dcterms:modified xsi:type="dcterms:W3CDTF">2018-11-28T08:36:33Z</dcterms:modified>
</cp:coreProperties>
</file>